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Marta\2. ZAMÓWIENIA PUBLICZNE\PRZETARGI NIEOGRANICZONE\Referat FN\KREDYT 2024\SWZ z załącznikami\"/>
    </mc:Choice>
  </mc:AlternateContent>
  <xr:revisionPtr revIDLastSave="0" documentId="13_ncr:1_{7182060B-CD5D-4953-8DC3-BDE96B93C722}" xr6:coauthVersionLast="47" xr6:coauthVersionMax="47" xr10:uidLastSave="{00000000-0000-0000-0000-000000000000}"/>
  <workbookProtection lockStructure="1"/>
  <bookViews>
    <workbookView xWindow="-108" yWindow="-108" windowWidth="23256" windowHeight="13896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9" i="1" l="1"/>
  <c r="A10" i="1" s="1"/>
  <c r="E9" i="1"/>
  <c r="F9" i="1"/>
  <c r="G9" i="1" s="1"/>
  <c r="F10" i="1" l="1"/>
  <c r="G10" i="1" s="1"/>
  <c r="E10" i="1"/>
  <c r="A11" i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G7" i="1"/>
  <c r="F11" i="1" l="1"/>
  <c r="E11" i="1"/>
  <c r="F12" i="1" l="1"/>
  <c r="F14" i="1" s="1"/>
  <c r="F15" i="1" s="1"/>
  <c r="F16" i="1" s="1"/>
  <c r="F17" i="1" s="1"/>
  <c r="G11" i="1"/>
  <c r="E12" i="1"/>
  <c r="E13" i="1" s="1"/>
  <c r="F18" i="1" l="1"/>
  <c r="F19" i="1" s="1"/>
  <c r="F20" i="1" s="1"/>
  <c r="F21" i="1" s="1"/>
  <c r="F22" i="1" s="1"/>
  <c r="F23" i="1" s="1"/>
  <c r="F24" i="1" s="1"/>
  <c r="F25" i="1" s="1"/>
  <c r="F26" i="1" s="1"/>
  <c r="F27" i="1" s="1"/>
  <c r="F28" i="1" s="1"/>
  <c r="F29" i="1" s="1"/>
  <c r="F30" i="1" s="1"/>
  <c r="F31" i="1" s="1"/>
  <c r="F32" i="1" s="1"/>
  <c r="F33" i="1" s="1"/>
  <c r="F34" i="1" s="1"/>
  <c r="F35" i="1" s="1"/>
  <c r="F36" i="1" s="1"/>
  <c r="F37" i="1" s="1"/>
  <c r="F38" i="1" s="1"/>
  <c r="F39" i="1" s="1"/>
  <c r="F40" i="1" s="1"/>
  <c r="F41" i="1" s="1"/>
  <c r="F42" i="1" s="1"/>
  <c r="F43" i="1" s="1"/>
  <c r="F44" i="1" s="1"/>
  <c r="F45" i="1" s="1"/>
  <c r="F46" i="1" s="1"/>
  <c r="F47" i="1" s="1"/>
  <c r="F48" i="1" s="1"/>
  <c r="F49" i="1" s="1"/>
  <c r="F50" i="1" s="1"/>
  <c r="F51" i="1" s="1"/>
  <c r="F52" i="1" s="1"/>
  <c r="F53" i="1" s="1"/>
  <c r="F54" i="1" s="1"/>
  <c r="F55" i="1" s="1"/>
  <c r="F56" i="1" s="1"/>
  <c r="F57" i="1" s="1"/>
  <c r="F58" i="1" s="1"/>
  <c r="F59" i="1" s="1"/>
  <c r="F60" i="1" s="1"/>
  <c r="F61" i="1" s="1"/>
  <c r="F62" i="1" s="1"/>
  <c r="F13" i="1"/>
  <c r="G13" i="1" s="1"/>
  <c r="G12" i="1"/>
  <c r="G14" i="1"/>
  <c r="E14" i="1"/>
  <c r="G15" i="1" s="1"/>
  <c r="E15" i="1" l="1"/>
  <c r="G16" i="1" s="1"/>
  <c r="E16" i="1" l="1"/>
  <c r="G17" i="1" s="1"/>
  <c r="E17" i="1" l="1"/>
  <c r="G18" i="1" s="1"/>
  <c r="E18" i="1" l="1"/>
  <c r="G19" i="1" s="1"/>
  <c r="E19" i="1" l="1"/>
  <c r="G20" i="1" s="1"/>
  <c r="E20" i="1" l="1"/>
  <c r="G21" i="1" l="1"/>
  <c r="E21" i="1"/>
  <c r="G22" i="1" s="1"/>
  <c r="E22" i="1" l="1"/>
  <c r="G23" i="1" s="1"/>
  <c r="E23" i="1" l="1"/>
  <c r="G24" i="1" s="1"/>
  <c r="E24" i="1" l="1"/>
  <c r="E25" i="1" l="1"/>
  <c r="G26" i="1" s="1"/>
  <c r="G25" i="1"/>
  <c r="E26" i="1" l="1"/>
  <c r="G27" i="1" s="1"/>
  <c r="E27" i="1" l="1"/>
  <c r="G28" i="1" s="1"/>
  <c r="E28" i="1" l="1"/>
  <c r="G29" i="1" s="1"/>
  <c r="E29" i="1" l="1"/>
  <c r="G30" i="1" s="1"/>
  <c r="E30" i="1" l="1"/>
  <c r="G31" i="1" s="1"/>
  <c r="E31" i="1" l="1"/>
  <c r="G32" i="1" s="1"/>
  <c r="E32" i="1" l="1"/>
  <c r="G33" i="1" l="1"/>
  <c r="E33" i="1"/>
  <c r="G34" i="1" s="1"/>
  <c r="E34" i="1" l="1"/>
  <c r="G35" i="1" s="1"/>
  <c r="E35" i="1" l="1"/>
  <c r="G36" i="1" s="1"/>
  <c r="E36" i="1" l="1"/>
  <c r="E37" i="1" l="1"/>
  <c r="G38" i="1" s="1"/>
  <c r="G37" i="1"/>
  <c r="E38" i="1" l="1"/>
  <c r="G39" i="1" s="1"/>
  <c r="E39" i="1" l="1"/>
  <c r="G40" i="1" s="1"/>
  <c r="E40" i="1" l="1"/>
  <c r="E41" i="1" l="1"/>
  <c r="G42" i="1" s="1"/>
  <c r="G41" i="1"/>
  <c r="E42" i="1" l="1"/>
  <c r="G43" i="1" s="1"/>
  <c r="E43" i="1" l="1"/>
  <c r="G44" i="1" s="1"/>
  <c r="E44" i="1" l="1"/>
  <c r="G45" i="1" s="1"/>
  <c r="E45" i="1" l="1"/>
  <c r="G46" i="1" s="1"/>
  <c r="E46" i="1" l="1"/>
  <c r="G47" i="1" s="1"/>
  <c r="E47" i="1" l="1"/>
  <c r="G48" i="1" s="1"/>
  <c r="E48" i="1" l="1"/>
  <c r="G49" i="1" l="1"/>
  <c r="E49" i="1"/>
  <c r="G50" i="1" s="1"/>
  <c r="E50" i="1" l="1"/>
  <c r="G51" i="1" s="1"/>
  <c r="E51" i="1" l="1"/>
  <c r="G52" i="1" s="1"/>
  <c r="E52" i="1" l="1"/>
  <c r="E53" i="1" l="1"/>
  <c r="G53" i="1"/>
  <c r="G54" i="1" l="1"/>
  <c r="E54" i="1"/>
  <c r="G55" i="1" s="1"/>
  <c r="E55" i="1" l="1"/>
  <c r="G56" i="1" s="1"/>
  <c r="E56" i="1" l="1"/>
  <c r="G57" i="1" l="1"/>
  <c r="E57" i="1"/>
  <c r="G58" i="1" l="1"/>
  <c r="E58" i="1"/>
  <c r="G59" i="1" s="1"/>
  <c r="E59" i="1" l="1"/>
  <c r="G60" i="1" s="1"/>
  <c r="E60" i="1" l="1"/>
  <c r="G61" i="1" s="1"/>
  <c r="E61" i="1" l="1"/>
  <c r="G62" i="1" s="1"/>
  <c r="E62" i="1" l="1"/>
  <c r="G63" i="1" l="1"/>
  <c r="G65" i="1" s="1"/>
</calcChain>
</file>

<file path=xl/sharedStrings.xml><?xml version="1.0" encoding="utf-8"?>
<sst xmlns="http://schemas.openxmlformats.org/spreadsheetml/2006/main" count="71" uniqueCount="71">
  <si>
    <t>Kalkulacja ceny kredytu jedynie dla porównania ofert WG. WZORU C=K+P</t>
  </si>
  <si>
    <t>Nr raty</t>
  </si>
  <si>
    <t>Planowana data wypłaty kredytu</t>
  </si>
  <si>
    <t>Data spłaty kapitału</t>
  </si>
  <si>
    <t>Kwota spłaty kapitału</t>
  </si>
  <si>
    <t>Pozostało do spłaty</t>
  </si>
  <si>
    <t xml:space="preserve">Stopa % = WIBOR + Marża </t>
  </si>
  <si>
    <t>Koszt kredytu - odsetki</t>
  </si>
  <si>
    <t>Marża banku - do uzupełnienia przez Oferenta</t>
  </si>
  <si>
    <t>Oprocentowanie do wyliczenia ceny kredytu (wibor 3M+Marża Oferenta)</t>
  </si>
  <si>
    <t>09.2024</t>
  </si>
  <si>
    <t>12.2024</t>
  </si>
  <si>
    <t>03.2025</t>
  </si>
  <si>
    <t>06.2025</t>
  </si>
  <si>
    <t>09.2025</t>
  </si>
  <si>
    <t>12.2025</t>
  </si>
  <si>
    <t>03.2026</t>
  </si>
  <si>
    <t>06.2026</t>
  </si>
  <si>
    <t>09.2026</t>
  </si>
  <si>
    <t>12.2026</t>
  </si>
  <si>
    <t>03.2027</t>
  </si>
  <si>
    <t>06.2027</t>
  </si>
  <si>
    <t>09.2027</t>
  </si>
  <si>
    <t>12.2027</t>
  </si>
  <si>
    <t>03.2028</t>
  </si>
  <si>
    <t>06.2028</t>
  </si>
  <si>
    <t>09.2028</t>
  </si>
  <si>
    <t>12.2028</t>
  </si>
  <si>
    <t>03.2029</t>
  </si>
  <si>
    <t>06.2029</t>
  </si>
  <si>
    <t>09.2029</t>
  </si>
  <si>
    <t>12.2029</t>
  </si>
  <si>
    <t>03.2030</t>
  </si>
  <si>
    <t>06.2030</t>
  </si>
  <si>
    <t>09.2030</t>
  </si>
  <si>
    <t>12.2030</t>
  </si>
  <si>
    <t>03.2031</t>
  </si>
  <si>
    <t>06.2031</t>
  </si>
  <si>
    <t>09.2031</t>
  </si>
  <si>
    <t>12.2031</t>
  </si>
  <si>
    <t>03.2032</t>
  </si>
  <si>
    <t>06.2032</t>
  </si>
  <si>
    <t>09.2032</t>
  </si>
  <si>
    <t>12.2032</t>
  </si>
  <si>
    <t>03.2033</t>
  </si>
  <si>
    <t>06.2033</t>
  </si>
  <si>
    <t>09.2033</t>
  </si>
  <si>
    <t>12.2033</t>
  </si>
  <si>
    <t>03.2034</t>
  </si>
  <si>
    <t>06.2034</t>
  </si>
  <si>
    <t>09.2034</t>
  </si>
  <si>
    <t>12.2034</t>
  </si>
  <si>
    <t>03.2035</t>
  </si>
  <si>
    <t>06.2035</t>
  </si>
  <si>
    <t>09.2035</t>
  </si>
  <si>
    <t>12.2035</t>
  </si>
  <si>
    <t>Suma rat odsetkowych w całym okresie wyliczona na podstawie oprocentowania (wibor 3M + marża Oferenta)-K</t>
  </si>
  <si>
    <t>Prowizja - do uzupełnienia przez Oferenta-P</t>
  </si>
  <si>
    <t xml:space="preserve">Cena kredytu - do przeniesienia do oferty i porównania ofert-C </t>
  </si>
  <si>
    <t>….....................</t>
  </si>
  <si>
    <t>podpis elektroniczny</t>
  </si>
  <si>
    <t>03.2036</t>
  </si>
  <si>
    <t>06.2036</t>
  </si>
  <si>
    <t>09.2036</t>
  </si>
  <si>
    <t>12.2036</t>
  </si>
  <si>
    <t>03.2037</t>
  </si>
  <si>
    <t>06.2037</t>
  </si>
  <si>
    <t>09.2037</t>
  </si>
  <si>
    <t>12.2037</t>
  </si>
  <si>
    <t>Załącznik nr 7 do SWZ Znak sprawy: ZP.I.271.7.2024</t>
  </si>
  <si>
    <t>Wibor z dnia 20.05.2024 - dla porównania ofert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</si>
</sst>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5" x14ac:knownFonts="1">
    <font>
      <sz val="11"/>
      <color theme="1"/>
      <name val="Calibri"/>
      <family val="2"/>
      <charset val="238"/>
      <scheme val="minor"/>
    </font>
    <font>
      <sz val="8"/>
      <name val="Verdana"/>
      <family val="2"/>
      <charset val="238"/>
    </font>
    <font>
      <b/>
      <sz val="8"/>
      <name val="Verdana"/>
      <family val="2"/>
      <charset val="238"/>
    </font>
    <font>
      <b/>
      <sz val="10"/>
      <name val="Verdana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Protection="1">
      <protection locked="0"/>
    </xf>
    <xf numFmtId="10" fontId="2" fillId="2" borderId="7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9" xfId="0" applyNumberFormat="1" applyFont="1" applyFill="1" applyBorder="1" applyAlignment="1" applyProtection="1">
      <alignment vertical="center"/>
      <protection locked="0"/>
    </xf>
    <xf numFmtId="4" fontId="1" fillId="0" borderId="0" xfId="0" applyNumberFormat="1" applyFont="1" applyAlignment="1">
      <alignment vertical="center"/>
    </xf>
    <xf numFmtId="4" fontId="2" fillId="0" borderId="0" xfId="0" applyNumberFormat="1" applyFont="1" applyAlignment="1">
      <alignment vertic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 wrapText="1"/>
    </xf>
    <xf numFmtId="10" fontId="2" fillId="0" borderId="7" xfId="0" applyNumberFormat="1" applyFont="1" applyBorder="1" applyAlignment="1">
      <alignment horizontal="center" vertical="center" wrapText="1"/>
    </xf>
    <xf numFmtId="3" fontId="1" fillId="0" borderId="8" xfId="0" applyNumberFormat="1" applyFont="1" applyBorder="1" applyAlignment="1">
      <alignment vertical="center"/>
    </xf>
    <xf numFmtId="14" fontId="1" fillId="0" borderId="9" xfId="0" applyNumberFormat="1" applyFont="1" applyBorder="1" applyAlignment="1">
      <alignment vertical="center"/>
    </xf>
    <xf numFmtId="4" fontId="2" fillId="0" borderId="9" xfId="0" applyNumberFormat="1" applyFont="1" applyBorder="1" applyAlignment="1">
      <alignment vertical="center"/>
    </xf>
    <xf numFmtId="4" fontId="1" fillId="0" borderId="9" xfId="0" applyNumberFormat="1" applyFont="1" applyBorder="1" applyAlignment="1">
      <alignment vertical="center"/>
    </xf>
    <xf numFmtId="10" fontId="1" fillId="0" borderId="9" xfId="0" applyNumberFormat="1" applyFont="1" applyBorder="1" applyAlignment="1">
      <alignment vertical="center"/>
    </xf>
    <xf numFmtId="49" fontId="1" fillId="0" borderId="9" xfId="0" applyNumberFormat="1" applyFont="1" applyBorder="1" applyAlignment="1">
      <alignment vertical="center"/>
    </xf>
    <xf numFmtId="164" fontId="1" fillId="0" borderId="9" xfId="0" applyNumberFormat="1" applyFont="1" applyBorder="1" applyAlignment="1">
      <alignment vertical="center"/>
    </xf>
    <xf numFmtId="4" fontId="1" fillId="0" borderId="10" xfId="0" applyNumberFormat="1" applyFont="1" applyBorder="1" applyAlignment="1">
      <alignment vertical="center"/>
    </xf>
    <xf numFmtId="164" fontId="2" fillId="0" borderId="9" xfId="0" applyNumberFormat="1" applyFont="1" applyBorder="1" applyAlignment="1">
      <alignment vertical="center"/>
    </xf>
    <xf numFmtId="164" fontId="2" fillId="3" borderId="9" xfId="0" applyNumberFormat="1" applyFont="1" applyFill="1" applyBorder="1" applyAlignment="1">
      <alignment vertical="center"/>
    </xf>
    <xf numFmtId="4" fontId="2" fillId="3" borderId="9" xfId="0" applyNumberFormat="1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/>
    </xf>
    <xf numFmtId="4" fontId="2" fillId="2" borderId="5" xfId="0" applyNumberFormat="1" applyFont="1" applyFill="1" applyBorder="1" applyAlignment="1">
      <alignment horizontal="center" vertical="center"/>
    </xf>
    <xf numFmtId="4" fontId="2" fillId="2" borderId="6" xfId="0" applyNumberFormat="1" applyFont="1" applyFill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" fontId="2" fillId="0" borderId="11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" fontId="2" fillId="2" borderId="9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0"/>
  <sheetViews>
    <sheetView tabSelected="1" workbookViewId="0">
      <selection activeCell="F8" sqref="F8"/>
    </sheetView>
  </sheetViews>
  <sheetFormatPr defaultColWidth="9.109375" defaultRowHeight="14.4" x14ac:dyDescent="0.3"/>
  <cols>
    <col min="1" max="1" width="8.109375" style="1" customWidth="1"/>
    <col min="2" max="2" width="11.109375" style="1" customWidth="1"/>
    <col min="3" max="3" width="10.109375" style="1" customWidth="1"/>
    <col min="4" max="4" width="14.6640625" style="1" customWidth="1"/>
    <col min="5" max="5" width="13.88671875" style="1" customWidth="1"/>
    <col min="6" max="6" width="12" style="1" customWidth="1"/>
    <col min="7" max="7" width="24.109375" style="1" customWidth="1"/>
    <col min="8" max="16384" width="9.109375" style="1"/>
  </cols>
  <sheetData>
    <row r="1" spans="1:7" x14ac:dyDescent="0.3">
      <c r="A1" s="4"/>
      <c r="B1" s="4"/>
      <c r="C1" s="4"/>
      <c r="D1" s="4"/>
      <c r="E1" s="4"/>
      <c r="F1" s="4"/>
      <c r="G1" s="4"/>
    </row>
    <row r="2" spans="1:7" x14ac:dyDescent="0.3">
      <c r="A2" s="4"/>
      <c r="B2" s="4"/>
      <c r="C2" s="4"/>
      <c r="D2" s="5"/>
      <c r="E2" s="4"/>
      <c r="F2" s="4"/>
      <c r="G2" s="5" t="s">
        <v>69</v>
      </c>
    </row>
    <row r="3" spans="1:7" ht="15" thickBot="1" x14ac:dyDescent="0.35">
      <c r="A3" s="21" t="s">
        <v>0</v>
      </c>
      <c r="B3" s="22"/>
      <c r="C3" s="22"/>
      <c r="D3" s="22"/>
      <c r="E3" s="22"/>
      <c r="F3" s="22"/>
      <c r="G3" s="22"/>
    </row>
    <row r="4" spans="1:7" ht="40.799999999999997" x14ac:dyDescent="0.3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</row>
    <row r="5" spans="1:7" ht="26.25" customHeight="1" x14ac:dyDescent="0.3">
      <c r="A5" s="23" t="s">
        <v>8</v>
      </c>
      <c r="B5" s="24"/>
      <c r="C5" s="24"/>
      <c r="D5" s="24"/>
      <c r="E5" s="24"/>
      <c r="F5" s="25"/>
      <c r="G5" s="2">
        <v>0</v>
      </c>
    </row>
    <row r="6" spans="1:7" x14ac:dyDescent="0.3">
      <c r="A6" s="26" t="s">
        <v>70</v>
      </c>
      <c r="B6" s="27"/>
      <c r="C6" s="27"/>
      <c r="D6" s="27"/>
      <c r="E6" s="27"/>
      <c r="F6" s="28"/>
      <c r="G6" s="8">
        <v>5.6500000000000002E-2</v>
      </c>
    </row>
    <row r="7" spans="1:7" x14ac:dyDescent="0.3">
      <c r="A7" s="26" t="s">
        <v>9</v>
      </c>
      <c r="B7" s="29"/>
      <c r="C7" s="29"/>
      <c r="D7" s="29"/>
      <c r="E7" s="29"/>
      <c r="F7" s="30"/>
      <c r="G7" s="8">
        <f>G5+G6</f>
        <v>5.6500000000000002E-2</v>
      </c>
    </row>
    <row r="8" spans="1:7" x14ac:dyDescent="0.3">
      <c r="A8" s="9"/>
      <c r="B8" s="10">
        <v>45535</v>
      </c>
      <c r="C8" s="10"/>
      <c r="D8" s="11"/>
      <c r="E8" s="12">
        <v>5500000</v>
      </c>
      <c r="F8" s="13"/>
      <c r="G8" s="12"/>
    </row>
    <row r="9" spans="1:7" x14ac:dyDescent="0.3">
      <c r="A9" s="9">
        <f t="shared" ref="A9:A62" si="0">A8+1</f>
        <v>1</v>
      </c>
      <c r="B9" s="10"/>
      <c r="C9" s="14" t="s">
        <v>10</v>
      </c>
      <c r="D9" s="12"/>
      <c r="E9" s="12">
        <f>E8-D9</f>
        <v>5500000</v>
      </c>
      <c r="F9" s="13">
        <f>G6+G5</f>
        <v>5.6500000000000002E-2</v>
      </c>
      <c r="G9" s="15">
        <f>E8*F9*30/365</f>
        <v>25541.095890410958</v>
      </c>
    </row>
    <row r="10" spans="1:7" x14ac:dyDescent="0.3">
      <c r="A10" s="9">
        <f>A9+1</f>
        <v>2</v>
      </c>
      <c r="B10" s="10"/>
      <c r="C10" s="14" t="s">
        <v>11</v>
      </c>
      <c r="D10" s="12"/>
      <c r="E10" s="12">
        <f>E9-D10</f>
        <v>5500000</v>
      </c>
      <c r="F10" s="13">
        <f>F9</f>
        <v>5.6500000000000002E-2</v>
      </c>
      <c r="G10" s="15">
        <f>E9*F10*92/365</f>
        <v>78326.027397260274</v>
      </c>
    </row>
    <row r="11" spans="1:7" x14ac:dyDescent="0.3">
      <c r="A11" s="9">
        <f>A10+1</f>
        <v>3</v>
      </c>
      <c r="B11" s="10"/>
      <c r="C11" s="14" t="s">
        <v>12</v>
      </c>
      <c r="D11" s="12"/>
      <c r="E11" s="12">
        <f>E10-D11</f>
        <v>5500000</v>
      </c>
      <c r="F11" s="13">
        <f>F10</f>
        <v>5.6500000000000002E-2</v>
      </c>
      <c r="G11" s="15">
        <f>E10*F11*91/366</f>
        <v>77262.978142076507</v>
      </c>
    </row>
    <row r="12" spans="1:7" x14ac:dyDescent="0.3">
      <c r="A12" s="9">
        <f t="shared" si="0"/>
        <v>4</v>
      </c>
      <c r="B12" s="10"/>
      <c r="C12" s="14" t="s">
        <v>13</v>
      </c>
      <c r="D12" s="12"/>
      <c r="E12" s="12">
        <f t="shared" ref="E12:E49" si="1">E11-D12</f>
        <v>5500000</v>
      </c>
      <c r="F12" s="13">
        <f t="shared" ref="F12:F49" si="2">F11</f>
        <v>5.6500000000000002E-2</v>
      </c>
      <c r="G12" s="15">
        <f>E11*F12*91/366</f>
        <v>77262.978142076507</v>
      </c>
    </row>
    <row r="13" spans="1:7" x14ac:dyDescent="0.3">
      <c r="A13" s="9">
        <f t="shared" si="0"/>
        <v>5</v>
      </c>
      <c r="B13" s="10"/>
      <c r="C13" s="14" t="s">
        <v>14</v>
      </c>
      <c r="D13" s="12"/>
      <c r="E13" s="12">
        <f t="shared" si="1"/>
        <v>5500000</v>
      </c>
      <c r="F13" s="13">
        <f t="shared" si="2"/>
        <v>5.6500000000000002E-2</v>
      </c>
      <c r="G13" s="15">
        <f>E12*F13*92/366</f>
        <v>78112.021857923493</v>
      </c>
    </row>
    <row r="14" spans="1:7" x14ac:dyDescent="0.3">
      <c r="A14" s="9">
        <f t="shared" si="0"/>
        <v>6</v>
      </c>
      <c r="B14" s="10"/>
      <c r="C14" s="14" t="s">
        <v>15</v>
      </c>
      <c r="D14" s="12"/>
      <c r="E14" s="12">
        <f>E12-D14</f>
        <v>5500000</v>
      </c>
      <c r="F14" s="13">
        <f>F12</f>
        <v>5.6500000000000002E-2</v>
      </c>
      <c r="G14" s="15">
        <f>E12*F14*92/366</f>
        <v>78112.021857923493</v>
      </c>
    </row>
    <row r="15" spans="1:7" x14ac:dyDescent="0.3">
      <c r="A15" s="9">
        <f t="shared" si="0"/>
        <v>7</v>
      </c>
      <c r="B15" s="10"/>
      <c r="C15" s="14" t="s">
        <v>16</v>
      </c>
      <c r="D15" s="12"/>
      <c r="E15" s="12">
        <f t="shared" si="1"/>
        <v>5500000</v>
      </c>
      <c r="F15" s="13">
        <f t="shared" si="2"/>
        <v>5.6500000000000002E-2</v>
      </c>
      <c r="G15" s="15">
        <f>E14*F15*90/365</f>
        <v>76623.287671232873</v>
      </c>
    </row>
    <row r="16" spans="1:7" x14ac:dyDescent="0.3">
      <c r="A16" s="9">
        <f t="shared" si="0"/>
        <v>8</v>
      </c>
      <c r="B16" s="10"/>
      <c r="C16" s="14" t="s">
        <v>17</v>
      </c>
      <c r="D16" s="12"/>
      <c r="E16" s="12">
        <f t="shared" si="1"/>
        <v>5500000</v>
      </c>
      <c r="F16" s="13">
        <f t="shared" si="2"/>
        <v>5.6500000000000002E-2</v>
      </c>
      <c r="G16" s="15">
        <f>E15*F16*91/365</f>
        <v>77474.65753424658</v>
      </c>
    </row>
    <row r="17" spans="1:7" x14ac:dyDescent="0.3">
      <c r="A17" s="9">
        <f t="shared" si="0"/>
        <v>9</v>
      </c>
      <c r="B17" s="10"/>
      <c r="C17" s="14" t="s">
        <v>18</v>
      </c>
      <c r="D17" s="12"/>
      <c r="E17" s="12">
        <f t="shared" si="1"/>
        <v>5500000</v>
      </c>
      <c r="F17" s="13">
        <f t="shared" si="2"/>
        <v>5.6500000000000002E-2</v>
      </c>
      <c r="G17" s="15">
        <f>E16*F17*92/365</f>
        <v>78326.027397260274</v>
      </c>
    </row>
    <row r="18" spans="1:7" x14ac:dyDescent="0.3">
      <c r="A18" s="9">
        <f t="shared" si="0"/>
        <v>10</v>
      </c>
      <c r="B18" s="10"/>
      <c r="C18" s="14" t="s">
        <v>19</v>
      </c>
      <c r="D18" s="12">
        <v>50000</v>
      </c>
      <c r="E18" s="12">
        <f t="shared" si="1"/>
        <v>5450000</v>
      </c>
      <c r="F18" s="13">
        <f t="shared" si="2"/>
        <v>5.6500000000000002E-2</v>
      </c>
      <c r="G18" s="15">
        <f>E17*F18*92/365</f>
        <v>78326.027397260274</v>
      </c>
    </row>
    <row r="19" spans="1:7" x14ac:dyDescent="0.3">
      <c r="A19" s="9">
        <f t="shared" si="0"/>
        <v>11</v>
      </c>
      <c r="B19" s="10"/>
      <c r="C19" s="14" t="s">
        <v>20</v>
      </c>
      <c r="D19" s="12">
        <v>50000</v>
      </c>
      <c r="E19" s="12">
        <f t="shared" si="1"/>
        <v>5400000</v>
      </c>
      <c r="F19" s="13">
        <f t="shared" si="2"/>
        <v>5.6500000000000002E-2</v>
      </c>
      <c r="G19" s="15">
        <f>E18*F19*90/365</f>
        <v>75926.712328767127</v>
      </c>
    </row>
    <row r="20" spans="1:7" x14ac:dyDescent="0.3">
      <c r="A20" s="9">
        <f t="shared" si="0"/>
        <v>12</v>
      </c>
      <c r="B20" s="10"/>
      <c r="C20" s="14" t="s">
        <v>21</v>
      </c>
      <c r="D20" s="12">
        <v>50000</v>
      </c>
      <c r="E20" s="12">
        <f t="shared" si="1"/>
        <v>5350000</v>
      </c>
      <c r="F20" s="13">
        <f t="shared" si="2"/>
        <v>5.6500000000000002E-2</v>
      </c>
      <c r="G20" s="15">
        <f>E19*F20*91/365</f>
        <v>76066.027397260274</v>
      </c>
    </row>
    <row r="21" spans="1:7" x14ac:dyDescent="0.3">
      <c r="A21" s="9">
        <f t="shared" si="0"/>
        <v>13</v>
      </c>
      <c r="B21" s="10"/>
      <c r="C21" s="14" t="s">
        <v>22</v>
      </c>
      <c r="D21" s="12">
        <v>50000</v>
      </c>
      <c r="E21" s="12">
        <f t="shared" si="1"/>
        <v>5300000</v>
      </c>
      <c r="F21" s="13">
        <f t="shared" si="2"/>
        <v>5.6500000000000002E-2</v>
      </c>
      <c r="G21" s="15">
        <f>E20*F21*92/365</f>
        <v>76189.863013698632</v>
      </c>
    </row>
    <row r="22" spans="1:7" x14ac:dyDescent="0.3">
      <c r="A22" s="9">
        <f t="shared" si="0"/>
        <v>14</v>
      </c>
      <c r="B22" s="10"/>
      <c r="C22" s="14" t="s">
        <v>23</v>
      </c>
      <c r="D22" s="12">
        <v>50000</v>
      </c>
      <c r="E22" s="12">
        <f t="shared" si="1"/>
        <v>5250000</v>
      </c>
      <c r="F22" s="13">
        <f t="shared" si="2"/>
        <v>5.6500000000000002E-2</v>
      </c>
      <c r="G22" s="15">
        <f>E21*F22*92/365</f>
        <v>75477.808219178085</v>
      </c>
    </row>
    <row r="23" spans="1:7" x14ac:dyDescent="0.3">
      <c r="A23" s="9">
        <f t="shared" si="0"/>
        <v>15</v>
      </c>
      <c r="B23" s="10"/>
      <c r="C23" s="14" t="s">
        <v>24</v>
      </c>
      <c r="D23" s="12">
        <v>50000</v>
      </c>
      <c r="E23" s="12">
        <f t="shared" si="1"/>
        <v>5200000</v>
      </c>
      <c r="F23" s="13">
        <f t="shared" si="2"/>
        <v>5.6500000000000002E-2</v>
      </c>
      <c r="G23" s="15">
        <f>E22*F23*90/365</f>
        <v>73140.410958904104</v>
      </c>
    </row>
    <row r="24" spans="1:7" x14ac:dyDescent="0.3">
      <c r="A24" s="9">
        <f t="shared" si="0"/>
        <v>16</v>
      </c>
      <c r="B24" s="10"/>
      <c r="C24" s="14" t="s">
        <v>25</v>
      </c>
      <c r="D24" s="12">
        <v>50000</v>
      </c>
      <c r="E24" s="12">
        <f t="shared" si="1"/>
        <v>5150000</v>
      </c>
      <c r="F24" s="13">
        <f t="shared" si="2"/>
        <v>5.6500000000000002E-2</v>
      </c>
      <c r="G24" s="15">
        <f>E23*F24*91/365</f>
        <v>73248.767123287675</v>
      </c>
    </row>
    <row r="25" spans="1:7" x14ac:dyDescent="0.3">
      <c r="A25" s="9">
        <f t="shared" si="0"/>
        <v>17</v>
      </c>
      <c r="B25" s="10"/>
      <c r="C25" s="14" t="s">
        <v>26</v>
      </c>
      <c r="D25" s="12">
        <v>50000</v>
      </c>
      <c r="E25" s="12">
        <f t="shared" si="1"/>
        <v>5100000</v>
      </c>
      <c r="F25" s="13">
        <f t="shared" si="2"/>
        <v>5.6500000000000002E-2</v>
      </c>
      <c r="G25" s="15">
        <f>E24*F25*92/365</f>
        <v>73341.643835616444</v>
      </c>
    </row>
    <row r="26" spans="1:7" x14ac:dyDescent="0.3">
      <c r="A26" s="9">
        <f t="shared" si="0"/>
        <v>18</v>
      </c>
      <c r="B26" s="10"/>
      <c r="C26" s="14" t="s">
        <v>27</v>
      </c>
      <c r="D26" s="12">
        <v>50000</v>
      </c>
      <c r="E26" s="12">
        <f t="shared" si="1"/>
        <v>5050000</v>
      </c>
      <c r="F26" s="13">
        <f t="shared" si="2"/>
        <v>5.6500000000000002E-2</v>
      </c>
      <c r="G26" s="15">
        <f>E25*F26*92/365</f>
        <v>72629.589041095896</v>
      </c>
    </row>
    <row r="27" spans="1:7" x14ac:dyDescent="0.3">
      <c r="A27" s="9">
        <f t="shared" si="0"/>
        <v>19</v>
      </c>
      <c r="B27" s="10"/>
      <c r="C27" s="14" t="s">
        <v>28</v>
      </c>
      <c r="D27" s="12">
        <v>100000</v>
      </c>
      <c r="E27" s="12">
        <f t="shared" si="1"/>
        <v>4950000</v>
      </c>
      <c r="F27" s="13">
        <f t="shared" si="2"/>
        <v>5.6500000000000002E-2</v>
      </c>
      <c r="G27" s="15">
        <f>E26*F27*91/366</f>
        <v>70941.461748633883</v>
      </c>
    </row>
    <row r="28" spans="1:7" x14ac:dyDescent="0.3">
      <c r="A28" s="9">
        <f t="shared" si="0"/>
        <v>20</v>
      </c>
      <c r="B28" s="10"/>
      <c r="C28" s="14" t="s">
        <v>29</v>
      </c>
      <c r="D28" s="12">
        <v>100000</v>
      </c>
      <c r="E28" s="12">
        <f t="shared" si="1"/>
        <v>4850000</v>
      </c>
      <c r="F28" s="13">
        <f t="shared" si="2"/>
        <v>5.6500000000000002E-2</v>
      </c>
      <c r="G28" s="15">
        <f>E27*F28*91/366</f>
        <v>69536.680327868846</v>
      </c>
    </row>
    <row r="29" spans="1:7" x14ac:dyDescent="0.3">
      <c r="A29" s="9">
        <f t="shared" si="0"/>
        <v>21</v>
      </c>
      <c r="B29" s="10"/>
      <c r="C29" s="14" t="s">
        <v>30</v>
      </c>
      <c r="D29" s="12">
        <v>100000</v>
      </c>
      <c r="E29" s="12">
        <f t="shared" si="1"/>
        <v>4750000</v>
      </c>
      <c r="F29" s="13">
        <f t="shared" si="2"/>
        <v>5.6500000000000002E-2</v>
      </c>
      <c r="G29" s="15">
        <f>E28*F29*92/366</f>
        <v>68880.601092896177</v>
      </c>
    </row>
    <row r="30" spans="1:7" x14ac:dyDescent="0.3">
      <c r="A30" s="9">
        <f t="shared" si="0"/>
        <v>22</v>
      </c>
      <c r="B30" s="10"/>
      <c r="C30" s="14" t="s">
        <v>31</v>
      </c>
      <c r="D30" s="12">
        <v>150000</v>
      </c>
      <c r="E30" s="12">
        <f t="shared" si="1"/>
        <v>4600000</v>
      </c>
      <c r="F30" s="13">
        <f t="shared" si="2"/>
        <v>5.6500000000000002E-2</v>
      </c>
      <c r="G30" s="15">
        <f>E29*F30*92/366</f>
        <v>67460.382513661199</v>
      </c>
    </row>
    <row r="31" spans="1:7" x14ac:dyDescent="0.3">
      <c r="A31" s="9">
        <f t="shared" si="0"/>
        <v>23</v>
      </c>
      <c r="B31" s="10"/>
      <c r="C31" s="14" t="s">
        <v>32</v>
      </c>
      <c r="D31" s="12">
        <v>50000</v>
      </c>
      <c r="E31" s="12">
        <f t="shared" si="1"/>
        <v>4550000</v>
      </c>
      <c r="F31" s="13">
        <f t="shared" si="2"/>
        <v>5.6500000000000002E-2</v>
      </c>
      <c r="G31" s="15">
        <f>E30*F31*90/365</f>
        <v>64084.931506849316</v>
      </c>
    </row>
    <row r="32" spans="1:7" x14ac:dyDescent="0.3">
      <c r="A32" s="9">
        <f t="shared" si="0"/>
        <v>24</v>
      </c>
      <c r="B32" s="12"/>
      <c r="C32" s="14" t="s">
        <v>33</v>
      </c>
      <c r="D32" s="12">
        <v>100000</v>
      </c>
      <c r="E32" s="12">
        <f t="shared" si="1"/>
        <v>4450000</v>
      </c>
      <c r="F32" s="13">
        <f t="shared" si="2"/>
        <v>5.6500000000000002E-2</v>
      </c>
      <c r="G32" s="15">
        <f>E31*F32*91/365</f>
        <v>64092.67123287671</v>
      </c>
    </row>
    <row r="33" spans="1:7" x14ac:dyDescent="0.3">
      <c r="A33" s="9">
        <f t="shared" si="0"/>
        <v>25</v>
      </c>
      <c r="B33" s="12"/>
      <c r="C33" s="14" t="s">
        <v>34</v>
      </c>
      <c r="D33" s="12">
        <v>100000</v>
      </c>
      <c r="E33" s="12">
        <f t="shared" si="1"/>
        <v>4350000</v>
      </c>
      <c r="F33" s="13">
        <f t="shared" si="2"/>
        <v>5.6500000000000002E-2</v>
      </c>
      <c r="G33" s="15">
        <f>E32*F33*92/365</f>
        <v>63372.876712328769</v>
      </c>
    </row>
    <row r="34" spans="1:7" x14ac:dyDescent="0.3">
      <c r="A34" s="9">
        <f t="shared" si="0"/>
        <v>26</v>
      </c>
      <c r="B34" s="16"/>
      <c r="C34" s="14" t="s">
        <v>35</v>
      </c>
      <c r="D34" s="12">
        <v>100000</v>
      </c>
      <c r="E34" s="12">
        <f t="shared" si="1"/>
        <v>4250000</v>
      </c>
      <c r="F34" s="13">
        <f t="shared" si="2"/>
        <v>5.6500000000000002E-2</v>
      </c>
      <c r="G34" s="15">
        <f>E33*F34*92/365</f>
        <v>61948.767123287675</v>
      </c>
    </row>
    <row r="35" spans="1:7" x14ac:dyDescent="0.3">
      <c r="A35" s="9">
        <f t="shared" si="0"/>
        <v>27</v>
      </c>
      <c r="B35" s="16"/>
      <c r="C35" s="14" t="s">
        <v>36</v>
      </c>
      <c r="D35" s="12">
        <v>100000</v>
      </c>
      <c r="E35" s="12">
        <f t="shared" si="1"/>
        <v>4150000</v>
      </c>
      <c r="F35" s="13">
        <f t="shared" si="2"/>
        <v>5.6500000000000002E-2</v>
      </c>
      <c r="G35" s="15">
        <f>E34*F35*90/365</f>
        <v>59208.904109589042</v>
      </c>
    </row>
    <row r="36" spans="1:7" x14ac:dyDescent="0.3">
      <c r="A36" s="9">
        <f t="shared" si="0"/>
        <v>28</v>
      </c>
      <c r="B36" s="16"/>
      <c r="C36" s="14" t="s">
        <v>37</v>
      </c>
      <c r="D36" s="12">
        <v>100000</v>
      </c>
      <c r="E36" s="12">
        <f t="shared" si="1"/>
        <v>4050000</v>
      </c>
      <c r="F36" s="13">
        <f t="shared" si="2"/>
        <v>5.6500000000000002E-2</v>
      </c>
      <c r="G36" s="15">
        <f>E35*F36*91/365</f>
        <v>58458.150684931505</v>
      </c>
    </row>
    <row r="37" spans="1:7" x14ac:dyDescent="0.3">
      <c r="A37" s="9">
        <f t="shared" si="0"/>
        <v>29</v>
      </c>
      <c r="B37" s="16"/>
      <c r="C37" s="14" t="s">
        <v>38</v>
      </c>
      <c r="D37" s="12">
        <v>100000</v>
      </c>
      <c r="E37" s="12">
        <f t="shared" si="1"/>
        <v>3950000</v>
      </c>
      <c r="F37" s="13">
        <f t="shared" si="2"/>
        <v>5.6500000000000002E-2</v>
      </c>
      <c r="G37" s="15">
        <f>E36*F37*92/365</f>
        <v>57676.438356164384</v>
      </c>
    </row>
    <row r="38" spans="1:7" x14ac:dyDescent="0.3">
      <c r="A38" s="9">
        <f t="shared" si="0"/>
        <v>30</v>
      </c>
      <c r="B38" s="16"/>
      <c r="C38" s="14" t="s">
        <v>39</v>
      </c>
      <c r="D38" s="12">
        <v>100000</v>
      </c>
      <c r="E38" s="12">
        <f t="shared" si="1"/>
        <v>3850000</v>
      </c>
      <c r="F38" s="13">
        <f t="shared" si="2"/>
        <v>5.6500000000000002E-2</v>
      </c>
      <c r="G38" s="15">
        <f>E37*F38*92/365</f>
        <v>56252.32876712329</v>
      </c>
    </row>
    <row r="39" spans="1:7" x14ac:dyDescent="0.3">
      <c r="A39" s="9">
        <f t="shared" si="0"/>
        <v>31</v>
      </c>
      <c r="B39" s="16"/>
      <c r="C39" s="14" t="s">
        <v>40</v>
      </c>
      <c r="D39" s="12">
        <v>50000</v>
      </c>
      <c r="E39" s="12">
        <f t="shared" si="1"/>
        <v>3800000</v>
      </c>
      <c r="F39" s="13">
        <f t="shared" si="2"/>
        <v>5.6500000000000002E-2</v>
      </c>
      <c r="G39" s="15">
        <f>E38*F39*90/365</f>
        <v>53636.301369863017</v>
      </c>
    </row>
    <row r="40" spans="1:7" x14ac:dyDescent="0.3">
      <c r="A40" s="9">
        <f t="shared" si="0"/>
        <v>32</v>
      </c>
      <c r="B40" s="16"/>
      <c r="C40" s="14" t="s">
        <v>41</v>
      </c>
      <c r="D40" s="12">
        <v>50000</v>
      </c>
      <c r="E40" s="12">
        <f t="shared" si="1"/>
        <v>3750000</v>
      </c>
      <c r="F40" s="13">
        <f t="shared" si="2"/>
        <v>5.6500000000000002E-2</v>
      </c>
      <c r="G40" s="15">
        <f>E39*F40*91/365</f>
        <v>53527.945205479453</v>
      </c>
    </row>
    <row r="41" spans="1:7" x14ac:dyDescent="0.3">
      <c r="A41" s="9">
        <f t="shared" si="0"/>
        <v>33</v>
      </c>
      <c r="B41" s="16"/>
      <c r="C41" s="14" t="s">
        <v>42</v>
      </c>
      <c r="D41" s="12">
        <v>100000</v>
      </c>
      <c r="E41" s="12">
        <f t="shared" si="1"/>
        <v>3650000</v>
      </c>
      <c r="F41" s="13">
        <f t="shared" si="2"/>
        <v>5.6500000000000002E-2</v>
      </c>
      <c r="G41" s="15">
        <f>E40*F41*92/365</f>
        <v>53404.109589041094</v>
      </c>
    </row>
    <row r="42" spans="1:7" x14ac:dyDescent="0.3">
      <c r="A42" s="9">
        <f t="shared" si="0"/>
        <v>34</v>
      </c>
      <c r="B42" s="16"/>
      <c r="C42" s="14" t="s">
        <v>43</v>
      </c>
      <c r="D42" s="12">
        <v>100000</v>
      </c>
      <c r="E42" s="12">
        <f t="shared" si="1"/>
        <v>3550000</v>
      </c>
      <c r="F42" s="13">
        <f t="shared" si="2"/>
        <v>5.6500000000000002E-2</v>
      </c>
      <c r="G42" s="15">
        <f>E41*F42*92/365</f>
        <v>51980</v>
      </c>
    </row>
    <row r="43" spans="1:7" x14ac:dyDescent="0.3">
      <c r="A43" s="9">
        <f t="shared" si="0"/>
        <v>35</v>
      </c>
      <c r="B43" s="16"/>
      <c r="C43" s="14" t="s">
        <v>44</v>
      </c>
      <c r="D43" s="12">
        <v>50000</v>
      </c>
      <c r="E43" s="12">
        <f t="shared" si="1"/>
        <v>3500000</v>
      </c>
      <c r="F43" s="13">
        <f t="shared" si="2"/>
        <v>5.6500000000000002E-2</v>
      </c>
      <c r="G43" s="15">
        <f>E42*F43*91/366</f>
        <v>49869.740437158471</v>
      </c>
    </row>
    <row r="44" spans="1:7" x14ac:dyDescent="0.3">
      <c r="A44" s="9">
        <f t="shared" si="0"/>
        <v>36</v>
      </c>
      <c r="B44" s="16"/>
      <c r="C44" s="14" t="s">
        <v>45</v>
      </c>
      <c r="D44" s="12">
        <v>50000</v>
      </c>
      <c r="E44" s="12">
        <f t="shared" si="1"/>
        <v>3450000</v>
      </c>
      <c r="F44" s="13">
        <f t="shared" si="2"/>
        <v>5.6500000000000002E-2</v>
      </c>
      <c r="G44" s="15">
        <f>E43*F44*91/366</f>
        <v>49167.349726775959</v>
      </c>
    </row>
    <row r="45" spans="1:7" x14ac:dyDescent="0.3">
      <c r="A45" s="9">
        <f t="shared" si="0"/>
        <v>37</v>
      </c>
      <c r="B45" s="16"/>
      <c r="C45" s="14" t="s">
        <v>46</v>
      </c>
      <c r="D45" s="12">
        <v>50000</v>
      </c>
      <c r="E45" s="12">
        <f t="shared" si="1"/>
        <v>3400000</v>
      </c>
      <c r="F45" s="13">
        <f t="shared" si="2"/>
        <v>5.6500000000000002E-2</v>
      </c>
      <c r="G45" s="15">
        <f>E44*F45*92/366</f>
        <v>48997.540983606559</v>
      </c>
    </row>
    <row r="46" spans="1:7" x14ac:dyDescent="0.3">
      <c r="A46" s="9">
        <f t="shared" si="0"/>
        <v>38</v>
      </c>
      <c r="B46" s="16"/>
      <c r="C46" s="14" t="s">
        <v>47</v>
      </c>
      <c r="D46" s="12">
        <v>100000</v>
      </c>
      <c r="E46" s="12">
        <f t="shared" si="1"/>
        <v>3300000</v>
      </c>
      <c r="F46" s="13">
        <f t="shared" si="2"/>
        <v>5.6500000000000002E-2</v>
      </c>
      <c r="G46" s="15">
        <f>E45*F46*92/366</f>
        <v>48287.43169398907</v>
      </c>
    </row>
    <row r="47" spans="1:7" x14ac:dyDescent="0.3">
      <c r="A47" s="9">
        <f t="shared" si="0"/>
        <v>39</v>
      </c>
      <c r="B47" s="16"/>
      <c r="C47" s="14" t="s">
        <v>48</v>
      </c>
      <c r="D47" s="12">
        <v>50000</v>
      </c>
      <c r="E47" s="12">
        <f t="shared" si="1"/>
        <v>3250000</v>
      </c>
      <c r="F47" s="13">
        <f t="shared" si="2"/>
        <v>5.6500000000000002E-2</v>
      </c>
      <c r="G47" s="15">
        <f>E46*F47*90/365</f>
        <v>45973.972602739726</v>
      </c>
    </row>
    <row r="48" spans="1:7" x14ac:dyDescent="0.3">
      <c r="A48" s="9">
        <f t="shared" si="0"/>
        <v>40</v>
      </c>
      <c r="B48" s="16"/>
      <c r="C48" s="14" t="s">
        <v>49</v>
      </c>
      <c r="D48" s="12">
        <v>100000</v>
      </c>
      <c r="E48" s="12">
        <f t="shared" si="1"/>
        <v>3150000</v>
      </c>
      <c r="F48" s="13">
        <f t="shared" si="2"/>
        <v>5.6500000000000002E-2</v>
      </c>
      <c r="G48" s="15">
        <f>E47*F48*91/365</f>
        <v>45780.479452054795</v>
      </c>
    </row>
    <row r="49" spans="1:7" x14ac:dyDescent="0.3">
      <c r="A49" s="9">
        <f t="shared" si="0"/>
        <v>41</v>
      </c>
      <c r="B49" s="16"/>
      <c r="C49" s="14" t="s">
        <v>50</v>
      </c>
      <c r="D49" s="12">
        <v>100000</v>
      </c>
      <c r="E49" s="12">
        <f t="shared" si="1"/>
        <v>3050000</v>
      </c>
      <c r="F49" s="13">
        <f t="shared" si="2"/>
        <v>5.6500000000000002E-2</v>
      </c>
      <c r="G49" s="15">
        <f>E48*F49*92/365</f>
        <v>44859.452054794521</v>
      </c>
    </row>
    <row r="50" spans="1:7" x14ac:dyDescent="0.3">
      <c r="A50" s="9">
        <f t="shared" si="0"/>
        <v>42</v>
      </c>
      <c r="B50" s="16"/>
      <c r="C50" s="14" t="s">
        <v>51</v>
      </c>
      <c r="D50" s="12">
        <v>100000</v>
      </c>
      <c r="E50" s="12">
        <f>E49-D50</f>
        <v>2950000</v>
      </c>
      <c r="F50" s="13">
        <f>F49</f>
        <v>5.6500000000000002E-2</v>
      </c>
      <c r="G50" s="15">
        <f>E49*F50*92/365</f>
        <v>43435.342465753427</v>
      </c>
    </row>
    <row r="51" spans="1:7" x14ac:dyDescent="0.3">
      <c r="A51" s="9">
        <f t="shared" si="0"/>
        <v>43</v>
      </c>
      <c r="B51" s="16"/>
      <c r="C51" s="14" t="s">
        <v>52</v>
      </c>
      <c r="D51" s="12">
        <v>50000</v>
      </c>
      <c r="E51" s="12">
        <f>E50-D51</f>
        <v>2900000</v>
      </c>
      <c r="F51" s="13">
        <f>F50</f>
        <v>5.6500000000000002E-2</v>
      </c>
      <c r="G51" s="15">
        <f>E50*F51*90/365</f>
        <v>41097.945205479453</v>
      </c>
    </row>
    <row r="52" spans="1:7" x14ac:dyDescent="0.3">
      <c r="A52" s="9">
        <f t="shared" si="0"/>
        <v>44</v>
      </c>
      <c r="B52" s="16"/>
      <c r="C52" s="14" t="s">
        <v>53</v>
      </c>
      <c r="D52" s="12">
        <v>100000</v>
      </c>
      <c r="E52" s="12">
        <f>E51-D52</f>
        <v>2800000</v>
      </c>
      <c r="F52" s="13">
        <f>F51</f>
        <v>5.6500000000000002E-2</v>
      </c>
      <c r="G52" s="15">
        <f>E51*F52*91/365</f>
        <v>40850.273972602743</v>
      </c>
    </row>
    <row r="53" spans="1:7" x14ac:dyDescent="0.3">
      <c r="A53" s="9">
        <f t="shared" si="0"/>
        <v>45</v>
      </c>
      <c r="B53" s="12"/>
      <c r="C53" s="14" t="s">
        <v>54</v>
      </c>
      <c r="D53" s="12">
        <v>100000</v>
      </c>
      <c r="E53" s="12">
        <f>E52-D53</f>
        <v>2700000</v>
      </c>
      <c r="F53" s="13">
        <f>F52</f>
        <v>5.6500000000000002E-2</v>
      </c>
      <c r="G53" s="15">
        <f>E52*F53*92/365</f>
        <v>39875.068493150684</v>
      </c>
    </row>
    <row r="54" spans="1:7" x14ac:dyDescent="0.3">
      <c r="A54" s="9">
        <f t="shared" si="0"/>
        <v>46</v>
      </c>
      <c r="B54" s="16"/>
      <c r="C54" s="14" t="s">
        <v>55</v>
      </c>
      <c r="D54" s="12">
        <v>100000</v>
      </c>
      <c r="E54" s="12">
        <f t="shared" ref="E54:E62" si="3">E53-D54</f>
        <v>2600000</v>
      </c>
      <c r="F54" s="13">
        <f t="shared" ref="F54:F62" si="4">F53</f>
        <v>5.6500000000000002E-2</v>
      </c>
      <c r="G54" s="15">
        <f t="shared" ref="G54:G58" si="5">E53*F54*92/365</f>
        <v>38450.95890410959</v>
      </c>
    </row>
    <row r="55" spans="1:7" x14ac:dyDescent="0.3">
      <c r="A55" s="9">
        <f t="shared" si="0"/>
        <v>47</v>
      </c>
      <c r="B55" s="16"/>
      <c r="C55" s="14" t="s">
        <v>61</v>
      </c>
      <c r="D55" s="12">
        <v>300000</v>
      </c>
      <c r="E55" s="12">
        <f t="shared" si="3"/>
        <v>2300000</v>
      </c>
      <c r="F55" s="13">
        <f t="shared" si="4"/>
        <v>5.6500000000000002E-2</v>
      </c>
      <c r="G55" s="15">
        <f>E54*F55*90/365</f>
        <v>36221.917808219179</v>
      </c>
    </row>
    <row r="56" spans="1:7" x14ac:dyDescent="0.3">
      <c r="A56" s="9">
        <f t="shared" si="0"/>
        <v>48</v>
      </c>
      <c r="B56" s="16"/>
      <c r="C56" s="14" t="s">
        <v>62</v>
      </c>
      <c r="D56" s="12">
        <v>300000</v>
      </c>
      <c r="E56" s="12">
        <f t="shared" si="3"/>
        <v>2000000</v>
      </c>
      <c r="F56" s="13">
        <f t="shared" si="4"/>
        <v>5.6500000000000002E-2</v>
      </c>
      <c r="G56" s="15">
        <f>E55*F56*91/365</f>
        <v>32398.493150684932</v>
      </c>
    </row>
    <row r="57" spans="1:7" x14ac:dyDescent="0.3">
      <c r="A57" s="9">
        <f t="shared" si="0"/>
        <v>49</v>
      </c>
      <c r="B57" s="16"/>
      <c r="C57" s="14" t="s">
        <v>63</v>
      </c>
      <c r="D57" s="12">
        <v>300000</v>
      </c>
      <c r="E57" s="12">
        <f t="shared" si="3"/>
        <v>1700000</v>
      </c>
      <c r="F57" s="13">
        <f t="shared" si="4"/>
        <v>5.6500000000000002E-2</v>
      </c>
      <c r="G57" s="15">
        <f t="shared" si="5"/>
        <v>28482.191780821919</v>
      </c>
    </row>
    <row r="58" spans="1:7" x14ac:dyDescent="0.3">
      <c r="A58" s="9">
        <f t="shared" si="0"/>
        <v>50</v>
      </c>
      <c r="B58" s="16"/>
      <c r="C58" s="14" t="s">
        <v>64</v>
      </c>
      <c r="D58" s="12">
        <v>400000</v>
      </c>
      <c r="E58" s="12">
        <f t="shared" si="3"/>
        <v>1300000</v>
      </c>
      <c r="F58" s="13">
        <f t="shared" si="4"/>
        <v>5.6500000000000002E-2</v>
      </c>
      <c r="G58" s="15">
        <f t="shared" si="5"/>
        <v>24209.863013698628</v>
      </c>
    </row>
    <row r="59" spans="1:7" x14ac:dyDescent="0.3">
      <c r="A59" s="9">
        <f t="shared" si="0"/>
        <v>51</v>
      </c>
      <c r="B59" s="16"/>
      <c r="C59" s="14" t="s">
        <v>65</v>
      </c>
      <c r="D59" s="12">
        <v>300000</v>
      </c>
      <c r="E59" s="12">
        <f t="shared" si="3"/>
        <v>1000000</v>
      </c>
      <c r="F59" s="13">
        <f t="shared" si="4"/>
        <v>5.6500000000000002E-2</v>
      </c>
      <c r="G59" s="15">
        <f>E58*F59*91/366</f>
        <v>18262.158469945356</v>
      </c>
    </row>
    <row r="60" spans="1:7" x14ac:dyDescent="0.3">
      <c r="A60" s="9">
        <f t="shared" si="0"/>
        <v>52</v>
      </c>
      <c r="B60" s="16"/>
      <c r="C60" s="14" t="s">
        <v>66</v>
      </c>
      <c r="D60" s="12">
        <v>300000</v>
      </c>
      <c r="E60" s="12">
        <f t="shared" si="3"/>
        <v>700000</v>
      </c>
      <c r="F60" s="13">
        <f t="shared" si="4"/>
        <v>5.6500000000000002E-2</v>
      </c>
      <c r="G60" s="15">
        <f>E59*F60*91/366</f>
        <v>14047.814207650274</v>
      </c>
    </row>
    <row r="61" spans="1:7" x14ac:dyDescent="0.3">
      <c r="A61" s="9">
        <f t="shared" si="0"/>
        <v>53</v>
      </c>
      <c r="B61" s="16"/>
      <c r="C61" s="14" t="s">
        <v>67</v>
      </c>
      <c r="D61" s="12">
        <v>300000</v>
      </c>
      <c r="E61" s="12">
        <f t="shared" si="3"/>
        <v>400000</v>
      </c>
      <c r="F61" s="13">
        <f t="shared" si="4"/>
        <v>5.6500000000000002E-2</v>
      </c>
      <c r="G61" s="15">
        <f>E60*F61*92/366</f>
        <v>9941.5300546448088</v>
      </c>
    </row>
    <row r="62" spans="1:7" x14ac:dyDescent="0.3">
      <c r="A62" s="9">
        <f t="shared" si="0"/>
        <v>54</v>
      </c>
      <c r="B62" s="16"/>
      <c r="C62" s="14" t="s">
        <v>68</v>
      </c>
      <c r="D62" s="12">
        <v>400000</v>
      </c>
      <c r="E62" s="12">
        <f t="shared" si="3"/>
        <v>0</v>
      </c>
      <c r="F62" s="13">
        <f t="shared" si="4"/>
        <v>5.6500000000000002E-2</v>
      </c>
      <c r="G62" s="15">
        <f>E61*F62*92/366</f>
        <v>5680.8743169398904</v>
      </c>
    </row>
    <row r="63" spans="1:7" ht="25.5" customHeight="1" x14ac:dyDescent="0.3">
      <c r="A63" s="31" t="s">
        <v>56</v>
      </c>
      <c r="B63" s="32"/>
      <c r="C63" s="32"/>
      <c r="D63" s="32"/>
      <c r="E63" s="32"/>
      <c r="F63" s="33"/>
      <c r="G63" s="17">
        <f>SUM(G8:G62)</f>
        <v>3001740.8943408942</v>
      </c>
    </row>
    <row r="64" spans="1:7" ht="25.5" customHeight="1" x14ac:dyDescent="0.3">
      <c r="A64" s="34" t="s">
        <v>57</v>
      </c>
      <c r="B64" s="35"/>
      <c r="C64" s="35"/>
      <c r="D64" s="35"/>
      <c r="E64" s="35"/>
      <c r="F64" s="35"/>
      <c r="G64" s="3">
        <v>0</v>
      </c>
    </row>
    <row r="65" spans="1:7" ht="25.5" customHeight="1" x14ac:dyDescent="0.3">
      <c r="A65" s="19" t="s">
        <v>58</v>
      </c>
      <c r="B65" s="20"/>
      <c r="C65" s="20"/>
      <c r="D65" s="20"/>
      <c r="E65" s="20"/>
      <c r="F65" s="20"/>
      <c r="G65" s="18">
        <f>G63+G64</f>
        <v>3001740.8943408942</v>
      </c>
    </row>
    <row r="66" spans="1:7" x14ac:dyDescent="0.3">
      <c r="A66" s="4"/>
      <c r="B66" s="4"/>
      <c r="C66" s="4"/>
      <c r="D66" s="4"/>
      <c r="E66" s="4"/>
      <c r="F66" s="4"/>
      <c r="G66" s="4"/>
    </row>
    <row r="67" spans="1:7" x14ac:dyDescent="0.3">
      <c r="A67" s="4"/>
      <c r="B67" s="4"/>
      <c r="C67" s="4"/>
      <c r="D67" s="4"/>
      <c r="E67" s="4" t="s">
        <v>59</v>
      </c>
      <c r="F67" s="4"/>
      <c r="G67" s="4"/>
    </row>
    <row r="68" spans="1:7" x14ac:dyDescent="0.3">
      <c r="A68" s="4"/>
      <c r="B68" s="4"/>
      <c r="C68" s="4"/>
      <c r="D68" s="4"/>
      <c r="E68" s="4" t="s">
        <v>60</v>
      </c>
      <c r="F68" s="4"/>
      <c r="G68" s="4"/>
    </row>
    <row r="69" spans="1:7" x14ac:dyDescent="0.3">
      <c r="A69" s="4"/>
      <c r="B69" s="4"/>
      <c r="C69" s="4"/>
      <c r="D69" s="4"/>
      <c r="E69" s="4"/>
      <c r="F69" s="4"/>
      <c r="G69" s="4"/>
    </row>
    <row r="70" spans="1:7" x14ac:dyDescent="0.3">
      <c r="A70" s="4"/>
      <c r="B70" s="4"/>
      <c r="C70" s="4"/>
      <c r="D70" s="4"/>
      <c r="E70" s="4"/>
      <c r="F70" s="4"/>
      <c r="G70" s="4"/>
    </row>
  </sheetData>
  <mergeCells count="7">
    <mergeCell ref="A65:F65"/>
    <mergeCell ref="A3:G3"/>
    <mergeCell ref="A5:F5"/>
    <mergeCell ref="A6:F6"/>
    <mergeCell ref="A7:F7"/>
    <mergeCell ref="A63:F63"/>
    <mergeCell ref="A64:F6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Stanisław Śpica</dc:creator>
  <cp:lastModifiedBy>user</cp:lastModifiedBy>
  <cp:lastPrinted>2024-06-11T07:29:54Z</cp:lastPrinted>
  <dcterms:created xsi:type="dcterms:W3CDTF">2022-04-28T12:57:12Z</dcterms:created>
  <dcterms:modified xsi:type="dcterms:W3CDTF">2024-06-11T07:32:51Z</dcterms:modified>
</cp:coreProperties>
</file>